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8220" firstSheet="2" activeTab="4"/>
  </bookViews>
  <sheets>
    <sheet name="Gerente" sheetId="1" r:id="rId1"/>
    <sheet name="Oficial 1ª Advo." sheetId="2" r:id="rId2"/>
    <sheet name="Encargada producción" sheetId="3" r:id="rId3"/>
    <sheet name="Oficial 1ª producción" sheetId="4" r:id="rId4"/>
    <sheet name="Auxiliar producción" sheetId="5" r:id="rId5"/>
    <sheet name="Hoja1" sheetId="6" r:id="rId6"/>
  </sheets>
  <definedNames/>
  <calcPr fullCalcOnLoad="1"/>
</workbook>
</file>

<file path=xl/sharedStrings.xml><?xml version="1.0" encoding="utf-8"?>
<sst xmlns="http://schemas.openxmlformats.org/spreadsheetml/2006/main" count="301" uniqueCount="75">
  <si>
    <t>EMPRESA</t>
  </si>
  <si>
    <t>DOMICILIO</t>
  </si>
  <si>
    <t>CIF</t>
  </si>
  <si>
    <t>CCC</t>
  </si>
  <si>
    <t>TRABAJADOR</t>
  </si>
  <si>
    <t>NIF</t>
  </si>
  <si>
    <t>Nº S.S</t>
  </si>
  <si>
    <t>CATEGORIA</t>
  </si>
  <si>
    <t>GRUPO COTIZACION</t>
  </si>
  <si>
    <t>Periodo liquidación</t>
  </si>
  <si>
    <t>Nº días</t>
  </si>
  <si>
    <t>I. DEVENGOS</t>
  </si>
  <si>
    <t>1. Percepciones salariales</t>
  </si>
  <si>
    <t>Salario base</t>
  </si>
  <si>
    <t>Complementos salariales</t>
  </si>
  <si>
    <t>Horas extraordinarias</t>
  </si>
  <si>
    <t>Gratificaciones extraordinarias</t>
  </si>
  <si>
    <t>Salario en especie</t>
  </si>
  <si>
    <t>2. Percepciones no salariales</t>
  </si>
  <si>
    <t>Indemnizaciones o Suplidos</t>
  </si>
  <si>
    <t>Prestaciones e indemnizaciones de la Seguridad Social</t>
  </si>
  <si>
    <t>Otras percepciones no salariales</t>
  </si>
  <si>
    <t>A. TOTAL DEVENGADO</t>
  </si>
  <si>
    <t>II. DEDUCCIONES</t>
  </si>
  <si>
    <t>Contingencias comunes</t>
  </si>
  <si>
    <t>1. Aportaciones del trabajador a las cotizacones a la S.S y recaudación conjunta</t>
  </si>
  <si>
    <t>Porcentaje</t>
  </si>
  <si>
    <t>Desempleo</t>
  </si>
  <si>
    <t>Formación Profesional</t>
  </si>
  <si>
    <t>Horas extraordinarias Normales</t>
  </si>
  <si>
    <t>Horas extraordinarias de Fuerza Mayor</t>
  </si>
  <si>
    <t>TOTAL APORTACIONES</t>
  </si>
  <si>
    <t>2. Irpf</t>
  </si>
  <si>
    <t>3. Anticipos</t>
  </si>
  <si>
    <t>4. Valor de los productos recibidos en especie</t>
  </si>
  <si>
    <t>5. Otras deducciones</t>
  </si>
  <si>
    <t>B. TOTAL A DEDUCIR</t>
  </si>
  <si>
    <t>LIQUIDO TOTAL A PERCIBIR (A-B)</t>
  </si>
  <si>
    <t>Firma y sello de la empresa</t>
  </si>
  <si>
    <t>Fecha</t>
  </si>
  <si>
    <t>Recibi</t>
  </si>
  <si>
    <t>DETERMINACION DE LAS BASES DE COTIZACION A LA SEGURIDAD SOCIAL E IRPF</t>
  </si>
  <si>
    <t>1. Base de cotización por contingencias comunes</t>
  </si>
  <si>
    <t>Remuneración mensual</t>
  </si>
  <si>
    <t>Prorrata pagas extras</t>
  </si>
  <si>
    <t>TOTAL</t>
  </si>
  <si>
    <t>2. Base de cotización por contingencias profesionales y recaudación conjunta</t>
  </si>
  <si>
    <t>3. Base de cotización por horas extras normales</t>
  </si>
  <si>
    <t>4. Base de cotización por horas extras fuerza mayor</t>
  </si>
  <si>
    <t>5. Base sujeta a retención del Irpf</t>
  </si>
  <si>
    <t>TOTALES</t>
  </si>
  <si>
    <t>Cárnicas Floristán</t>
  </si>
  <si>
    <t>Carlos Arias, 41</t>
  </si>
  <si>
    <t>A31987666</t>
  </si>
  <si>
    <t>Gerardo López Manterola</t>
  </si>
  <si>
    <t>82725612X</t>
  </si>
  <si>
    <t>Gerente</t>
  </si>
  <si>
    <t>Antigüedad</t>
  </si>
  <si>
    <t>Premio asistencia</t>
  </si>
  <si>
    <t>Mª Carmen Samanes Arroyo</t>
  </si>
  <si>
    <t>36720872L</t>
  </si>
  <si>
    <t>Oficial 1ª Administraqtivo</t>
  </si>
  <si>
    <t>Plus Convenio</t>
  </si>
  <si>
    <t>Paula Ansorena Burgui</t>
  </si>
  <si>
    <t>15987682R</t>
  </si>
  <si>
    <t>Encargada producción</t>
  </si>
  <si>
    <t>Ricardo Gómez Antón</t>
  </si>
  <si>
    <t>78786193B</t>
  </si>
  <si>
    <t>Oficial 1ª producción</t>
  </si>
  <si>
    <t>Plus convenio</t>
  </si>
  <si>
    <t>Joaquín Bellido González</t>
  </si>
  <si>
    <t>38753293D</t>
  </si>
  <si>
    <t>Auxiliar de producción</t>
  </si>
  <si>
    <t>Del 1 al 28 de Febrero de 2010</t>
  </si>
  <si>
    <t>Nocturnidad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</si>
</sst>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</numFmts>
  <fonts count="42">
    <font>
      <sz val="10"/>
      <name val="Arial"/>
      <family val="0"/>
    </font>
    <font>
      <sz val="10"/>
      <name val="Bookman Old Style"/>
      <family val="1"/>
    </font>
    <font>
      <sz val="8"/>
      <name val="Bookman Old Style"/>
      <family val="1"/>
    </font>
    <font>
      <sz val="8"/>
      <name val="Arial"/>
      <family val="0"/>
    </font>
    <font>
      <b/>
      <sz val="10"/>
      <name val="Bookman Old Style"/>
      <family val="1"/>
    </font>
    <font>
      <b/>
      <sz val="8"/>
      <name val="Bookman Old Style"/>
      <family val="1"/>
    </font>
    <font>
      <b/>
      <u val="single"/>
      <sz val="10"/>
      <name val="Bookman Old Style"/>
      <family val="1"/>
    </font>
    <font>
      <b/>
      <u val="single"/>
      <sz val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6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6" xfId="0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10" fontId="1" fillId="33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0" fontId="1" fillId="33" borderId="0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5" fillId="33" borderId="25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26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39">
      <selection activeCell="K39" sqref="K39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54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55</v>
      </c>
      <c r="H2" s="51" t="s">
        <v>6</v>
      </c>
      <c r="I2" s="30">
        <v>314367890251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56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>
        <v>1</v>
      </c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73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v>1346.5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57</v>
      </c>
      <c r="C12" s="6"/>
      <c r="D12" s="56"/>
      <c r="E12" s="12"/>
      <c r="F12" s="48"/>
      <c r="G12" s="12"/>
      <c r="H12" s="64">
        <f>0.1*H10</f>
        <v>134.65</v>
      </c>
      <c r="I12" s="66"/>
      <c r="J12" s="2"/>
    </row>
    <row r="13" spans="2:10" s="1" customFormat="1" ht="15">
      <c r="B13" s="38" t="s">
        <v>58</v>
      </c>
      <c r="C13" s="10"/>
      <c r="D13" s="57"/>
      <c r="E13" s="13"/>
      <c r="F13" s="49"/>
      <c r="G13" s="13"/>
      <c r="H13" s="65">
        <v>20.89</v>
      </c>
      <c r="I13" s="66"/>
      <c r="J13" s="2"/>
    </row>
    <row r="14" spans="2:10" s="1" customFormat="1" ht="15">
      <c r="B14" s="37"/>
      <c r="C14" s="6"/>
      <c r="D14" s="56"/>
      <c r="E14" s="13"/>
      <c r="F14" s="49"/>
      <c r="G14" s="13"/>
      <c r="H14" s="65"/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>
        <f>14*6</f>
        <v>84</v>
      </c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/>
      <c r="I16" s="66"/>
      <c r="J16" s="2"/>
    </row>
    <row r="17" spans="2:10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/>
      <c r="C20" s="6"/>
      <c r="D20" s="56"/>
      <c r="E20" s="12"/>
      <c r="F20" s="48"/>
      <c r="G20" s="12"/>
      <c r="H20" s="64"/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/>
      <c r="C24" s="6"/>
      <c r="D24" s="56"/>
      <c r="E24" s="12"/>
      <c r="F24" s="48"/>
      <c r="G24" s="12"/>
      <c r="H24" s="64"/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1586.0400000000002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82.19822166666668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28.40992416666667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1.8328983333333335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1.68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114.12104416666669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158.60400000000004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272.72504416666675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1313.3149558333334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4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SUM(H10:H17)-H15-H16</f>
        <v>1502.0400000000002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2*(H10+H12)/12</f>
        <v>246.85833333333335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SUM(G50:G51)</f>
        <v>1748.8983333333335</v>
      </c>
      <c r="H52" s="43"/>
      <c r="I52" s="73">
        <f>+G52</f>
        <v>1748.8983333333335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+G52+I54+I55</f>
        <v>1832.8983333333335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>
        <f>14*6</f>
        <v>84</v>
      </c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1586.0400000000002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 horizontalCentered="1" verticalCentered="1"/>
  <pageMargins left="0.7874015748031497" right="0.7874015748031497" top="0.1968503937007874" bottom="0.984251968503937" header="0" footer="0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7">
      <selection activeCell="D44" sqref="D44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59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60</v>
      </c>
      <c r="H2" s="51" t="s">
        <v>6</v>
      </c>
      <c r="I2" s="30">
        <v>315457780182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61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>
        <v>3</v>
      </c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73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v>1077.26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57</v>
      </c>
      <c r="C12" s="6"/>
      <c r="D12" s="56"/>
      <c r="E12" s="12"/>
      <c r="F12" s="48"/>
      <c r="G12" s="12"/>
      <c r="H12" s="64">
        <f>0.05*H10</f>
        <v>53.863</v>
      </c>
      <c r="I12" s="66"/>
      <c r="J12" s="2"/>
    </row>
    <row r="13" spans="2:10" s="1" customFormat="1" ht="15">
      <c r="B13" s="38" t="s">
        <v>62</v>
      </c>
      <c r="C13" s="10"/>
      <c r="D13" s="57"/>
      <c r="E13" s="13"/>
      <c r="F13" s="49"/>
      <c r="G13" s="13"/>
      <c r="H13" s="65">
        <v>95.31</v>
      </c>
      <c r="I13" s="66"/>
      <c r="J13" s="2"/>
    </row>
    <row r="14" spans="2:10" s="1" customFormat="1" ht="15">
      <c r="B14" s="37" t="s">
        <v>58</v>
      </c>
      <c r="C14" s="6"/>
      <c r="D14" s="56"/>
      <c r="E14" s="13"/>
      <c r="F14" s="49"/>
      <c r="G14" s="13"/>
      <c r="H14" s="65"/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/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/>
      <c r="I16" s="66"/>
      <c r="J16" s="2"/>
    </row>
    <row r="17" spans="2:10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/>
      <c r="C20" s="6"/>
      <c r="D20" s="56"/>
      <c r="E20" s="12"/>
      <c r="F20" s="48"/>
      <c r="G20" s="12"/>
      <c r="H20" s="64"/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/>
      <c r="C24" s="6"/>
      <c r="D24" s="56"/>
      <c r="E24" s="12"/>
      <c r="F24" s="48"/>
      <c r="G24" s="12"/>
      <c r="H24" s="64"/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1226.433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67.2494095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22.177996750000002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1.4308385000000001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90.85824475000001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122.64330000000001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213.50154475000002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1012.93145525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4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SUM(H10:H17)</f>
        <v>1226.433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2*(H12+H13+H10)/12</f>
        <v>204.4055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SUM(G50:G51)</f>
        <v>1430.8385</v>
      </c>
      <c r="H52" s="43"/>
      <c r="I52" s="73">
        <f>+G52</f>
        <v>1430.8385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+G52+I54+I55</f>
        <v>1430.8385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1226.433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7">
      <selection activeCell="D44" sqref="D44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63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64</v>
      </c>
      <c r="H2" s="51" t="s">
        <v>6</v>
      </c>
      <c r="I2" s="30">
        <v>314981733598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65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/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73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v>1346.5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57</v>
      </c>
      <c r="C12" s="6"/>
      <c r="D12" s="56"/>
      <c r="E12" s="12"/>
      <c r="F12" s="48"/>
      <c r="G12" s="12"/>
      <c r="H12" s="64">
        <f>0.05*H10</f>
        <v>67.325</v>
      </c>
      <c r="I12" s="66"/>
      <c r="J12" s="2"/>
    </row>
    <row r="13" spans="2:10" s="1" customFormat="1" ht="15">
      <c r="B13" s="38" t="s">
        <v>58</v>
      </c>
      <c r="C13" s="10"/>
      <c r="D13" s="57"/>
      <c r="E13" s="13"/>
      <c r="F13" s="49"/>
      <c r="G13" s="13"/>
      <c r="H13" s="65">
        <v>20.89</v>
      </c>
      <c r="I13" s="66"/>
      <c r="J13" s="2"/>
    </row>
    <row r="14" spans="2:10" s="1" customFormat="1" ht="15">
      <c r="B14" s="37"/>
      <c r="C14" s="6"/>
      <c r="D14" s="56"/>
      <c r="E14" s="13"/>
      <c r="F14" s="49"/>
      <c r="G14" s="13"/>
      <c r="H14" s="65"/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/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/>
      <c r="I16" s="66"/>
      <c r="J16" s="2"/>
    </row>
    <row r="17" spans="2:10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/>
      <c r="C20" s="6"/>
      <c r="D20" s="56"/>
      <c r="E20" s="12"/>
      <c r="F20" s="48"/>
      <c r="G20" s="12"/>
      <c r="H20" s="64"/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/>
      <c r="C24" s="6"/>
      <c r="D24" s="56"/>
      <c r="E24" s="12"/>
      <c r="F24" s="48"/>
      <c r="G24" s="12"/>
      <c r="H24" s="64"/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1434.7150000000001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78.5065675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25.890463750000002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1.6703525000000001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106.06738375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143.47150000000002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249.53888375000002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1185.1761162500002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4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SUM(H10:H17)</f>
        <v>1434.7150000000001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2*(H10+H12)/12</f>
        <v>235.63750000000002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SUM(G50:G51)</f>
        <v>1670.3525000000002</v>
      </c>
      <c r="H52" s="43"/>
      <c r="I52" s="73">
        <f>+I53</f>
        <v>1670.3525000000002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+G52+I54+I55</f>
        <v>1670.3525000000002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1434.7150000000001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6">
      <selection activeCell="D7" sqref="D7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66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67</v>
      </c>
      <c r="H2" s="51" t="s">
        <v>6</v>
      </c>
      <c r="I2" s="30">
        <v>316768025921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68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/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73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v>1077.26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69</v>
      </c>
      <c r="C12" s="6"/>
      <c r="D12" s="56"/>
      <c r="E12" s="12"/>
      <c r="F12" s="48"/>
      <c r="G12" s="12"/>
      <c r="H12" s="64">
        <v>95.31</v>
      </c>
      <c r="I12" s="66"/>
      <c r="J12" s="2"/>
    </row>
    <row r="13" spans="2:10" s="1" customFormat="1" ht="15">
      <c r="B13" s="38" t="s">
        <v>58</v>
      </c>
      <c r="C13" s="10"/>
      <c r="D13" s="57"/>
      <c r="E13" s="13"/>
      <c r="F13" s="49"/>
      <c r="G13" s="13"/>
      <c r="H13" s="65">
        <v>20.89</v>
      </c>
      <c r="I13" s="66"/>
      <c r="J13" s="2"/>
    </row>
    <row r="14" spans="2:10" s="1" customFormat="1" ht="15">
      <c r="B14" s="37" t="s">
        <v>74</v>
      </c>
      <c r="C14" s="6"/>
      <c r="D14" s="56"/>
      <c r="E14" s="13"/>
      <c r="F14" s="49"/>
      <c r="G14" s="13"/>
      <c r="H14" s="65">
        <f>+(H10/2)*0.25</f>
        <v>134.6575</v>
      </c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/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/>
      <c r="I16" s="66"/>
      <c r="J16" s="2"/>
    </row>
    <row r="17" spans="2:10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/>
      <c r="C20" s="6"/>
      <c r="D20" s="56"/>
      <c r="E20" s="12"/>
      <c r="F20" s="48"/>
      <c r="G20" s="12"/>
      <c r="H20" s="64"/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/>
      <c r="C24" s="6"/>
      <c r="D24" s="56"/>
      <c r="E24" s="12"/>
      <c r="F24" s="48"/>
      <c r="G24" s="12"/>
      <c r="H24" s="64"/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1328.1175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71.60665416666667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0.0155</v>
      </c>
      <c r="G31" s="13"/>
      <c r="H31" s="65">
        <f>+I53*0.0155</f>
        <v>23.614960416666666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1.5235458333333334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0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96.74516041666666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0.1</v>
      </c>
      <c r="G37" s="12"/>
      <c r="H37" s="64">
        <f>+I56*F37</f>
        <v>132.81175000000002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229.55691041666668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1098.5605895833335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4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SUM(H10:H17)</f>
        <v>1328.1175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2*(H10+H12)/12</f>
        <v>195.4283333333333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SUM(G50:G51)</f>
        <v>1523.5458333333333</v>
      </c>
      <c r="H52" s="43"/>
      <c r="I52" s="73">
        <f>+I53</f>
        <v>1523.5458333333333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+G52+I54+I55</f>
        <v>1523.5458333333333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/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1328.1175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28">
      <selection activeCell="G29" sqref="G29"/>
    </sheetView>
  </sheetViews>
  <sheetFormatPr defaultColWidth="11.421875" defaultRowHeight="12.75"/>
  <cols>
    <col min="1" max="1" width="6.7109375" style="0" customWidth="1"/>
    <col min="2" max="2" width="11.421875" style="41" customWidth="1"/>
    <col min="3" max="3" width="12.00390625" style="3" bestFit="1" customWidth="1"/>
    <col min="4" max="4" width="11.421875" style="41" customWidth="1"/>
    <col min="5" max="5" width="11.421875" style="3" customWidth="1"/>
    <col min="6" max="6" width="13.7109375" style="41" customWidth="1"/>
    <col min="7" max="7" width="11.421875" style="3" customWidth="1"/>
    <col min="8" max="8" width="11.421875" style="41" customWidth="1"/>
    <col min="9" max="9" width="12.8515625" style="3" customWidth="1"/>
    <col min="10" max="10" width="11.421875" style="3" customWidth="1"/>
  </cols>
  <sheetData>
    <row r="1" spans="2:10" s="1" customFormat="1" ht="15.75" thickTop="1">
      <c r="B1" s="33" t="s">
        <v>0</v>
      </c>
      <c r="C1" s="17" t="s">
        <v>51</v>
      </c>
      <c r="D1" s="45"/>
      <c r="E1" s="17"/>
      <c r="F1" s="42" t="s">
        <v>4</v>
      </c>
      <c r="G1" s="17" t="s">
        <v>70</v>
      </c>
      <c r="H1" s="45"/>
      <c r="I1" s="18"/>
      <c r="J1" s="2"/>
    </row>
    <row r="2" spans="2:10" s="1" customFormat="1" ht="15">
      <c r="B2" s="34" t="s">
        <v>1</v>
      </c>
      <c r="C2" s="5" t="s">
        <v>52</v>
      </c>
      <c r="D2" s="55"/>
      <c r="E2" s="5"/>
      <c r="F2" s="43" t="s">
        <v>5</v>
      </c>
      <c r="G2" s="5" t="s">
        <v>71</v>
      </c>
      <c r="H2" s="51" t="s">
        <v>6</v>
      </c>
      <c r="I2" s="30">
        <v>567321183862</v>
      </c>
      <c r="J2" s="2"/>
    </row>
    <row r="3" spans="2:10" s="1" customFormat="1" ht="15">
      <c r="B3" s="34" t="s">
        <v>2</v>
      </c>
      <c r="C3" s="5" t="s">
        <v>53</v>
      </c>
      <c r="D3" s="43"/>
      <c r="E3" s="4"/>
      <c r="F3" s="43" t="s">
        <v>7</v>
      </c>
      <c r="G3" s="5" t="s">
        <v>72</v>
      </c>
      <c r="H3" s="55"/>
      <c r="I3" s="28"/>
      <c r="J3" s="2"/>
    </row>
    <row r="4" spans="2:10" s="1" customFormat="1" ht="15.75" thickBot="1">
      <c r="B4" s="35" t="s">
        <v>3</v>
      </c>
      <c r="C4" s="29">
        <v>31299472578</v>
      </c>
      <c r="D4" s="44"/>
      <c r="E4" s="19"/>
      <c r="F4" s="44" t="s">
        <v>8</v>
      </c>
      <c r="G4" s="19"/>
      <c r="H4" s="58"/>
      <c r="I4" s="20"/>
      <c r="J4" s="2"/>
    </row>
    <row r="5" spans="3:10" s="1" customFormat="1" ht="16.5" thickBot="1" thickTop="1">
      <c r="C5" s="2"/>
      <c r="E5" s="2"/>
      <c r="G5" s="2"/>
      <c r="I5" s="2"/>
      <c r="J5" s="2"/>
    </row>
    <row r="6" spans="2:10" s="1" customFormat="1" ht="15.75" thickTop="1">
      <c r="B6" s="33" t="s">
        <v>9</v>
      </c>
      <c r="C6" s="16"/>
      <c r="D6" s="45" t="s">
        <v>73</v>
      </c>
      <c r="E6" s="17"/>
      <c r="F6" s="45"/>
      <c r="G6" s="17"/>
      <c r="H6" s="59" t="s">
        <v>10</v>
      </c>
      <c r="I6" s="31">
        <v>30</v>
      </c>
      <c r="J6" s="2"/>
    </row>
    <row r="7" spans="2:10" s="7" customFormat="1" ht="12.75">
      <c r="B7" s="36" t="s">
        <v>11</v>
      </c>
      <c r="C7" s="8"/>
      <c r="D7" s="46"/>
      <c r="E7" s="8"/>
      <c r="F7" s="46"/>
      <c r="G7" s="8"/>
      <c r="H7" s="62"/>
      <c r="I7" s="32" t="s">
        <v>50</v>
      </c>
      <c r="J7" s="9"/>
    </row>
    <row r="8" spans="2:10" s="1" customFormat="1" ht="15">
      <c r="B8" s="34"/>
      <c r="C8" s="4"/>
      <c r="D8" s="43"/>
      <c r="E8" s="4"/>
      <c r="F8" s="43"/>
      <c r="G8" s="4"/>
      <c r="H8" s="61"/>
      <c r="I8" s="66"/>
      <c r="J8" s="2"/>
    </row>
    <row r="9" spans="2:10" s="1" customFormat="1" ht="15">
      <c r="B9" s="34" t="s">
        <v>12</v>
      </c>
      <c r="C9" s="4"/>
      <c r="D9" s="43"/>
      <c r="E9" s="4"/>
      <c r="F9" s="43"/>
      <c r="G9" s="4"/>
      <c r="H9" s="61"/>
      <c r="I9" s="66"/>
      <c r="J9" s="2"/>
    </row>
    <row r="10" spans="2:10" s="1" customFormat="1" ht="15">
      <c r="B10" s="34" t="s">
        <v>13</v>
      </c>
      <c r="C10" s="11"/>
      <c r="D10" s="47"/>
      <c r="E10" s="11"/>
      <c r="F10" s="47"/>
      <c r="G10" s="11"/>
      <c r="H10" s="64">
        <v>1044.3</v>
      </c>
      <c r="I10" s="66"/>
      <c r="J10" s="2"/>
    </row>
    <row r="11" spans="2:10" s="1" customFormat="1" ht="15">
      <c r="B11" s="34" t="s">
        <v>14</v>
      </c>
      <c r="C11" s="4"/>
      <c r="D11" s="43"/>
      <c r="E11" s="4"/>
      <c r="F11" s="43"/>
      <c r="G11" s="4"/>
      <c r="H11" s="61"/>
      <c r="I11" s="66"/>
      <c r="J11" s="2"/>
    </row>
    <row r="12" spans="2:10" s="1" customFormat="1" ht="15">
      <c r="B12" s="37" t="s">
        <v>58</v>
      </c>
      <c r="C12" s="6"/>
      <c r="D12" s="56"/>
      <c r="E12" s="12"/>
      <c r="F12" s="48"/>
      <c r="G12" s="12"/>
      <c r="H12" s="64">
        <v>20.89</v>
      </c>
      <c r="I12" s="66"/>
      <c r="J12" s="2"/>
    </row>
    <row r="13" spans="2:10" s="1" customFormat="1" ht="15">
      <c r="B13" s="38"/>
      <c r="C13" s="10"/>
      <c r="D13" s="57"/>
      <c r="E13" s="13"/>
      <c r="F13" s="49"/>
      <c r="G13" s="13"/>
      <c r="H13" s="65"/>
      <c r="I13" s="66"/>
      <c r="J13" s="2"/>
    </row>
    <row r="14" spans="2:10" s="1" customFormat="1" ht="15">
      <c r="B14" s="37"/>
      <c r="C14" s="6"/>
      <c r="D14" s="56"/>
      <c r="E14" s="13"/>
      <c r="F14" s="49"/>
      <c r="G14" s="13"/>
      <c r="H14" s="65"/>
      <c r="I14" s="66"/>
      <c r="J14" s="2"/>
    </row>
    <row r="15" spans="2:10" s="1" customFormat="1" ht="15">
      <c r="B15" s="34" t="s">
        <v>15</v>
      </c>
      <c r="C15" s="4"/>
      <c r="D15" s="48"/>
      <c r="E15" s="12"/>
      <c r="F15" s="48"/>
      <c r="G15" s="12"/>
      <c r="H15" s="65">
        <f>14*10</f>
        <v>140</v>
      </c>
      <c r="I15" s="66"/>
      <c r="J15" s="2"/>
    </row>
    <row r="16" spans="2:10" s="1" customFormat="1" ht="15">
      <c r="B16" s="34" t="s">
        <v>16</v>
      </c>
      <c r="C16" s="4"/>
      <c r="D16" s="43"/>
      <c r="E16" s="13"/>
      <c r="F16" s="49"/>
      <c r="G16" s="13"/>
      <c r="H16" s="65"/>
      <c r="I16" s="66"/>
      <c r="J16" s="2"/>
    </row>
    <row r="17" spans="2:10" s="1" customFormat="1" ht="15">
      <c r="B17" s="34" t="s">
        <v>17</v>
      </c>
      <c r="C17" s="4"/>
      <c r="D17" s="48"/>
      <c r="E17" s="12"/>
      <c r="F17" s="48"/>
      <c r="G17" s="12"/>
      <c r="H17" s="65"/>
      <c r="I17" s="66"/>
      <c r="J17" s="2"/>
    </row>
    <row r="18" spans="2:10" s="1" customFormat="1" ht="15">
      <c r="B18" s="34" t="s">
        <v>18</v>
      </c>
      <c r="C18" s="4"/>
      <c r="D18" s="43"/>
      <c r="E18" s="4"/>
      <c r="F18" s="43"/>
      <c r="G18" s="4"/>
      <c r="H18" s="61"/>
      <c r="I18" s="66"/>
      <c r="J18" s="2"/>
    </row>
    <row r="19" spans="2:10" s="1" customFormat="1" ht="15">
      <c r="B19" s="34" t="s">
        <v>19</v>
      </c>
      <c r="C19" s="4"/>
      <c r="D19" s="43"/>
      <c r="E19" s="4"/>
      <c r="F19" s="43"/>
      <c r="G19" s="4"/>
      <c r="H19" s="61"/>
      <c r="I19" s="66"/>
      <c r="J19" s="2"/>
    </row>
    <row r="20" spans="2:10" s="1" customFormat="1" ht="15">
      <c r="B20" s="37"/>
      <c r="C20" s="6"/>
      <c r="D20" s="56"/>
      <c r="E20" s="12"/>
      <c r="F20" s="48"/>
      <c r="G20" s="12"/>
      <c r="H20" s="64"/>
      <c r="I20" s="66"/>
      <c r="J20" s="2"/>
    </row>
    <row r="21" spans="2:10" s="1" customFormat="1" ht="15">
      <c r="B21" s="34" t="s">
        <v>20</v>
      </c>
      <c r="C21" s="4"/>
      <c r="D21" s="43"/>
      <c r="E21" s="4"/>
      <c r="F21" s="43"/>
      <c r="G21" s="4"/>
      <c r="H21" s="61"/>
      <c r="I21" s="66"/>
      <c r="J21" s="2"/>
    </row>
    <row r="22" spans="2:10" s="1" customFormat="1" ht="15">
      <c r="B22" s="37"/>
      <c r="C22" s="6"/>
      <c r="D22" s="56"/>
      <c r="E22" s="12"/>
      <c r="F22" s="48"/>
      <c r="G22" s="12"/>
      <c r="H22" s="64"/>
      <c r="I22" s="66"/>
      <c r="J22" s="2"/>
    </row>
    <row r="23" spans="2:10" s="1" customFormat="1" ht="15">
      <c r="B23" s="34" t="s">
        <v>21</v>
      </c>
      <c r="C23" s="4"/>
      <c r="D23" s="43"/>
      <c r="E23" s="4"/>
      <c r="F23" s="43"/>
      <c r="G23" s="4"/>
      <c r="H23" s="61"/>
      <c r="I23" s="66"/>
      <c r="J23" s="2"/>
    </row>
    <row r="24" spans="2:10" s="1" customFormat="1" ht="15">
      <c r="B24" s="37"/>
      <c r="C24" s="6"/>
      <c r="D24" s="56"/>
      <c r="E24" s="12"/>
      <c r="F24" s="48"/>
      <c r="G24" s="12"/>
      <c r="H24" s="64"/>
      <c r="I24" s="66"/>
      <c r="J24" s="2"/>
    </row>
    <row r="25" spans="2:10" s="7" customFormat="1" ht="13.5" thickBot="1">
      <c r="B25" s="36"/>
      <c r="C25" s="8"/>
      <c r="D25" s="46" t="s">
        <v>22</v>
      </c>
      <c r="E25" s="8"/>
      <c r="F25" s="50"/>
      <c r="G25" s="14"/>
      <c r="H25" s="50"/>
      <c r="I25" s="67">
        <f>SUM(H10:H24)</f>
        <v>1205.19</v>
      </c>
      <c r="J25" s="9"/>
    </row>
    <row r="26" spans="2:10" s="1" customFormat="1" ht="15">
      <c r="B26" s="34"/>
      <c r="C26" s="4"/>
      <c r="D26" s="43"/>
      <c r="E26" s="4"/>
      <c r="F26" s="43"/>
      <c r="G26" s="4"/>
      <c r="H26" s="43"/>
      <c r="I26" s="66"/>
      <c r="J26" s="2"/>
    </row>
    <row r="27" spans="2:10" s="7" customFormat="1" ht="12.75">
      <c r="B27" s="36" t="s">
        <v>23</v>
      </c>
      <c r="C27" s="8"/>
      <c r="D27" s="46"/>
      <c r="E27" s="8"/>
      <c r="F27" s="46"/>
      <c r="G27" s="8"/>
      <c r="H27" s="46"/>
      <c r="I27" s="68"/>
      <c r="J27" s="9"/>
    </row>
    <row r="28" spans="2:10" s="7" customFormat="1" ht="12.75">
      <c r="B28" s="36" t="s">
        <v>25</v>
      </c>
      <c r="C28" s="8"/>
      <c r="D28" s="46"/>
      <c r="E28" s="8"/>
      <c r="F28" s="46"/>
      <c r="G28" s="8"/>
      <c r="H28" s="46"/>
      <c r="I28" s="68"/>
      <c r="J28" s="9"/>
    </row>
    <row r="29" spans="2:10" s="1" customFormat="1" ht="15">
      <c r="B29" s="34"/>
      <c r="C29" s="4"/>
      <c r="D29" s="43"/>
      <c r="E29" s="4"/>
      <c r="F29" s="51" t="s">
        <v>26</v>
      </c>
      <c r="G29" s="4"/>
      <c r="H29" s="43"/>
      <c r="I29" s="66"/>
      <c r="J29" s="2"/>
    </row>
    <row r="30" spans="2:10" s="1" customFormat="1" ht="15">
      <c r="B30" s="34" t="s">
        <v>24</v>
      </c>
      <c r="C30" s="4"/>
      <c r="D30" s="48"/>
      <c r="E30" s="12"/>
      <c r="F30" s="63">
        <v>0.047</v>
      </c>
      <c r="G30" s="12"/>
      <c r="H30" s="64">
        <f>+I52*0.047</f>
        <v>58.24428</v>
      </c>
      <c r="I30" s="66"/>
      <c r="J30" s="2"/>
    </row>
    <row r="31" spans="2:10" s="1" customFormat="1" ht="15">
      <c r="B31" s="34" t="s">
        <v>27</v>
      </c>
      <c r="C31" s="4"/>
      <c r="D31" s="49"/>
      <c r="E31" s="13"/>
      <c r="F31" s="63">
        <v>0.016</v>
      </c>
      <c r="G31" s="13"/>
      <c r="H31" s="65">
        <f>+I53*0.016</f>
        <v>22.06784</v>
      </c>
      <c r="I31" s="66"/>
      <c r="J31" s="2"/>
    </row>
    <row r="32" spans="2:10" s="1" customFormat="1" ht="15">
      <c r="B32" s="34" t="s">
        <v>28</v>
      </c>
      <c r="C32" s="4"/>
      <c r="D32" s="49"/>
      <c r="E32" s="13"/>
      <c r="F32" s="63">
        <v>0.001</v>
      </c>
      <c r="G32" s="13"/>
      <c r="H32" s="65">
        <f>+I53*0.001</f>
        <v>1.37924</v>
      </c>
      <c r="I32" s="66"/>
      <c r="J32" s="2"/>
    </row>
    <row r="33" spans="2:10" s="1" customFormat="1" ht="15">
      <c r="B33" s="34" t="s">
        <v>29</v>
      </c>
      <c r="C33" s="4"/>
      <c r="D33" s="43"/>
      <c r="E33" s="13"/>
      <c r="F33" s="63">
        <v>0.047</v>
      </c>
      <c r="G33" s="13"/>
      <c r="H33" s="65">
        <f>+I54*0.047</f>
        <v>6.58</v>
      </c>
      <c r="I33" s="66"/>
      <c r="J33" s="2"/>
    </row>
    <row r="34" spans="2:10" s="1" customFormat="1" ht="15">
      <c r="B34" s="34" t="s">
        <v>30</v>
      </c>
      <c r="C34" s="4"/>
      <c r="D34" s="43"/>
      <c r="E34" s="13"/>
      <c r="F34" s="63">
        <v>0.02</v>
      </c>
      <c r="G34" s="13"/>
      <c r="H34" s="65">
        <f>+I55*0.02</f>
        <v>0</v>
      </c>
      <c r="I34" s="66"/>
      <c r="J34" s="2"/>
    </row>
    <row r="35" spans="2:10" s="7" customFormat="1" ht="12.75">
      <c r="B35" s="36" t="s">
        <v>31</v>
      </c>
      <c r="C35" s="8"/>
      <c r="D35" s="50"/>
      <c r="E35" s="14"/>
      <c r="F35" s="50"/>
      <c r="G35" s="14"/>
      <c r="H35" s="69">
        <f>SUM(H30:H34)</f>
        <v>88.27136</v>
      </c>
      <c r="I35" s="68"/>
      <c r="J35" s="9"/>
    </row>
    <row r="36" spans="2:10" s="1" customFormat="1" ht="15">
      <c r="B36" s="34"/>
      <c r="C36" s="4"/>
      <c r="D36" s="43"/>
      <c r="E36" s="4"/>
      <c r="F36" s="43"/>
      <c r="G36" s="4"/>
      <c r="H36" s="61"/>
      <c r="I36" s="66"/>
      <c r="J36" s="2"/>
    </row>
    <row r="37" spans="2:10" s="1" customFormat="1" ht="15">
      <c r="B37" s="34" t="s">
        <v>32</v>
      </c>
      <c r="C37" s="12"/>
      <c r="D37" s="48"/>
      <c r="E37" s="12"/>
      <c r="F37" s="52">
        <v>0.02</v>
      </c>
      <c r="G37" s="12"/>
      <c r="H37" s="64">
        <f>+I56*F37</f>
        <v>24.103800000000003</v>
      </c>
      <c r="I37" s="66"/>
      <c r="J37" s="2"/>
    </row>
    <row r="38" spans="2:10" s="1" customFormat="1" ht="15">
      <c r="B38" s="34" t="s">
        <v>33</v>
      </c>
      <c r="C38" s="13"/>
      <c r="D38" s="49"/>
      <c r="E38" s="13"/>
      <c r="F38" s="43"/>
      <c r="G38" s="13"/>
      <c r="H38" s="65"/>
      <c r="I38" s="66"/>
      <c r="J38" s="2"/>
    </row>
    <row r="39" spans="2:10" s="1" customFormat="1" ht="15">
      <c r="B39" s="34" t="s">
        <v>34</v>
      </c>
      <c r="C39" s="4"/>
      <c r="D39" s="43"/>
      <c r="E39" s="4"/>
      <c r="F39" s="48"/>
      <c r="G39" s="12"/>
      <c r="H39" s="65"/>
      <c r="I39" s="66"/>
      <c r="J39" s="2"/>
    </row>
    <row r="40" spans="2:10" s="1" customFormat="1" ht="15">
      <c r="B40" s="34" t="s">
        <v>35</v>
      </c>
      <c r="C40" s="4"/>
      <c r="D40" s="48"/>
      <c r="E40" s="12"/>
      <c r="F40" s="48"/>
      <c r="G40" s="12"/>
      <c r="H40" s="65"/>
      <c r="I40" s="66"/>
      <c r="J40" s="2"/>
    </row>
    <row r="41" spans="2:10" s="1" customFormat="1" ht="15">
      <c r="B41" s="34"/>
      <c r="C41" s="4"/>
      <c r="D41" s="43"/>
      <c r="E41" s="4"/>
      <c r="F41" s="43"/>
      <c r="G41" s="4"/>
      <c r="H41" s="61"/>
      <c r="I41" s="66"/>
      <c r="J41" s="2"/>
    </row>
    <row r="42" spans="2:10" s="7" customFormat="1" ht="13.5" thickBot="1">
      <c r="B42" s="36"/>
      <c r="C42" s="8"/>
      <c r="D42" s="46" t="s">
        <v>36</v>
      </c>
      <c r="E42" s="8"/>
      <c r="F42" s="50"/>
      <c r="G42" s="14"/>
      <c r="H42" s="70">
        <f>SUM(H35:H40)</f>
        <v>112.37516000000001</v>
      </c>
      <c r="I42" s="68"/>
      <c r="J42" s="9"/>
    </row>
    <row r="43" spans="2:10" s="7" customFormat="1" ht="13.5" thickBot="1">
      <c r="B43" s="36"/>
      <c r="C43" s="8"/>
      <c r="D43" s="46" t="s">
        <v>37</v>
      </c>
      <c r="E43" s="8"/>
      <c r="F43" s="46"/>
      <c r="G43" s="21"/>
      <c r="H43" s="50"/>
      <c r="I43" s="67">
        <f>+I25-H42</f>
        <v>1092.81484</v>
      </c>
      <c r="J43" s="9"/>
    </row>
    <row r="44" spans="2:10" s="1" customFormat="1" ht="15">
      <c r="B44" s="34"/>
      <c r="C44" s="4"/>
      <c r="D44" s="43" t="s">
        <v>38</v>
      </c>
      <c r="E44" s="4"/>
      <c r="F44" s="43"/>
      <c r="G44" s="43" t="s">
        <v>39</v>
      </c>
      <c r="H44" s="43"/>
      <c r="I44" s="60" t="s">
        <v>40</v>
      </c>
      <c r="J44" s="2"/>
    </row>
    <row r="45" spans="2:10" s="1" customFormat="1" ht="15">
      <c r="B45" s="34"/>
      <c r="C45" s="4"/>
      <c r="D45" s="43"/>
      <c r="E45" s="4"/>
      <c r="F45" s="43"/>
      <c r="G45" s="4"/>
      <c r="H45" s="43"/>
      <c r="I45" s="15"/>
      <c r="J45" s="2"/>
    </row>
    <row r="46" spans="2:10" s="1" customFormat="1" ht="15.75" thickBot="1">
      <c r="B46" s="35"/>
      <c r="C46" s="19"/>
      <c r="D46" s="44"/>
      <c r="E46" s="19"/>
      <c r="F46" s="44"/>
      <c r="G46" s="19"/>
      <c r="H46" s="44"/>
      <c r="I46" s="20"/>
      <c r="J46" s="2"/>
    </row>
    <row r="47" spans="3:10" s="1" customFormat="1" ht="16.5" thickBot="1" thickTop="1">
      <c r="C47" s="2"/>
      <c r="G47" s="2"/>
      <c r="I47" s="2"/>
      <c r="J47" s="2"/>
    </row>
    <row r="48" spans="2:10" s="24" customFormat="1" ht="13.5" thickTop="1">
      <c r="B48" s="39" t="s">
        <v>41</v>
      </c>
      <c r="C48" s="25"/>
      <c r="D48" s="53"/>
      <c r="E48" s="25"/>
      <c r="F48" s="53"/>
      <c r="G48" s="25"/>
      <c r="H48" s="53"/>
      <c r="I48" s="26"/>
      <c r="J48" s="27"/>
    </row>
    <row r="49" spans="2:10" s="1" customFormat="1" ht="15">
      <c r="B49" s="34" t="s">
        <v>42</v>
      </c>
      <c r="C49" s="4"/>
      <c r="D49" s="43"/>
      <c r="E49" s="4"/>
      <c r="F49" s="43"/>
      <c r="G49" s="4"/>
      <c r="H49" s="43"/>
      <c r="I49" s="15"/>
      <c r="J49" s="2"/>
    </row>
    <row r="50" spans="2:10" s="1" customFormat="1" ht="15">
      <c r="B50" s="34"/>
      <c r="C50" s="43" t="s">
        <v>43</v>
      </c>
      <c r="D50" s="43"/>
      <c r="E50" s="12"/>
      <c r="F50" s="48"/>
      <c r="G50" s="71">
        <f>SUM(H10:H14)</f>
        <v>1065.19</v>
      </c>
      <c r="H50" s="43"/>
      <c r="I50" s="15"/>
      <c r="J50" s="2"/>
    </row>
    <row r="51" spans="2:10" s="1" customFormat="1" ht="15">
      <c r="B51" s="34"/>
      <c r="C51" s="43" t="s">
        <v>44</v>
      </c>
      <c r="D51" s="43"/>
      <c r="E51" s="13"/>
      <c r="F51" s="49"/>
      <c r="G51" s="72">
        <f>+H10/6</f>
        <v>174.04999999999998</v>
      </c>
      <c r="H51" s="43"/>
      <c r="I51" s="15"/>
      <c r="J51" s="2"/>
    </row>
    <row r="52" spans="2:10" s="1" customFormat="1" ht="15">
      <c r="B52" s="34"/>
      <c r="C52" s="4"/>
      <c r="D52" s="43" t="s">
        <v>45</v>
      </c>
      <c r="E52" s="13"/>
      <c r="F52" s="49"/>
      <c r="G52" s="72">
        <f>SUM(G50:G51)</f>
        <v>1239.24</v>
      </c>
      <c r="H52" s="43"/>
      <c r="I52" s="73">
        <f>+G52</f>
        <v>1239.24</v>
      </c>
      <c r="J52" s="2"/>
    </row>
    <row r="53" spans="2:10" s="1" customFormat="1" ht="15">
      <c r="B53" s="34" t="s">
        <v>46</v>
      </c>
      <c r="C53" s="4"/>
      <c r="D53" s="43"/>
      <c r="E53" s="4"/>
      <c r="F53" s="43"/>
      <c r="G53" s="4"/>
      <c r="H53" s="48"/>
      <c r="I53" s="74">
        <f>+G52+I54+I55</f>
        <v>1379.24</v>
      </c>
      <c r="J53" s="2"/>
    </row>
    <row r="54" spans="2:10" s="1" customFormat="1" ht="15">
      <c r="B54" s="34" t="s">
        <v>47</v>
      </c>
      <c r="C54" s="4"/>
      <c r="D54" s="43"/>
      <c r="E54" s="4"/>
      <c r="F54" s="48"/>
      <c r="G54" s="12"/>
      <c r="H54" s="48"/>
      <c r="I54" s="74">
        <f>14*10</f>
        <v>140</v>
      </c>
      <c r="J54" s="2"/>
    </row>
    <row r="55" spans="2:10" s="1" customFormat="1" ht="15">
      <c r="B55" s="34" t="s">
        <v>48</v>
      </c>
      <c r="C55" s="4"/>
      <c r="D55" s="43"/>
      <c r="E55" s="4"/>
      <c r="F55" s="49"/>
      <c r="G55" s="13"/>
      <c r="H55" s="49"/>
      <c r="I55" s="74"/>
      <c r="J55" s="2"/>
    </row>
    <row r="56" spans="2:10" s="1" customFormat="1" ht="15">
      <c r="B56" s="34" t="s">
        <v>49</v>
      </c>
      <c r="C56" s="4"/>
      <c r="D56" s="43"/>
      <c r="E56" s="12"/>
      <c r="F56" s="49"/>
      <c r="G56" s="13"/>
      <c r="H56" s="49"/>
      <c r="I56" s="74">
        <f>+I25-H20</f>
        <v>1205.19</v>
      </c>
      <c r="J56" s="2"/>
    </row>
    <row r="57" spans="2:9" ht="13.5" thickBot="1">
      <c r="B57" s="40"/>
      <c r="C57" s="22"/>
      <c r="D57" s="54"/>
      <c r="E57" s="22"/>
      <c r="F57" s="54"/>
      <c r="G57" s="22"/>
      <c r="H57" s="54"/>
      <c r="I57" s="23"/>
    </row>
    <row r="58" spans="1:2" ht="15.75" thickTop="1">
      <c r="A58" s="76"/>
      <c r="B58" s="75"/>
    </row>
    <row r="59" ht="15">
      <c r="B59" s="75"/>
    </row>
    <row r="60" ht="15">
      <c r="B60" s="75"/>
    </row>
    <row r="61" ht="15">
      <c r="B61" s="7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ORIENTACIÓN</dc:creator>
  <cp:keywords/>
  <dc:description/>
  <cp:lastModifiedBy>Valued Acer Customer</cp:lastModifiedBy>
  <cp:lastPrinted>2010-03-29T07:27:42Z</cp:lastPrinted>
  <dcterms:created xsi:type="dcterms:W3CDTF">2001-02-22T10:46:08Z</dcterms:created>
  <dcterms:modified xsi:type="dcterms:W3CDTF">2010-04-12T07:45:38Z</dcterms:modified>
  <cp:category/>
  <cp:version/>
  <cp:contentType/>
  <cp:contentStatus/>
</cp:coreProperties>
</file>